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d605378a784d4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strucciones" sheetId="1" r:id="R19dad6cfcb4046c7"/>
    <x:sheet xmlns:r="http://schemas.openxmlformats.org/officeDocument/2006/relationships" name="Inputs" sheetId="2" r:id="Rb84a3e09732b4f2f"/>
    <x:sheet xmlns:r="http://schemas.openxmlformats.org/officeDocument/2006/relationships" name="Resumen ROI" sheetId="3" r:id="R23d7e6addd9e400d"/>
    <x:sheet xmlns:r="http://schemas.openxmlformats.org/officeDocument/2006/relationships" name="Escenarios" sheetId="4" r:id="R8590d850ee644c12"/>
    <x:sheet xmlns:r="http://schemas.openxmlformats.org/officeDocument/2006/relationships" name="Diagnóstico ROI" sheetId="5" r:id="R7833dca47e784059"/>
  </x:sheets>
</x:workbook>
</file>

<file path=xl/sharedStrings.xml><?xml version="1.0" encoding="utf-8"?>
<x:sst xmlns:x="http://schemas.openxmlformats.org/spreadsheetml/2006/main">
  <x:si>
    <x:t xml:space="preserve">Calculadora ROI de venta en ruta</x:t>
  </x:si>
  <x:si>
    <x:t xml:space="preserve">Cómo usarla</x:t>
  </x:si>
  <x:si>
    <x:t xml:space="preserve">1. Captura únicamente las celdas amarillas de la hoja Inputs.</x:t>
  </x:si>
  <x:si>
    <x:t xml:space="preserve">2. Revisa la hoja Resumen ROI para ver beneficio mensual, ROI y payback.</x:t>
  </x:si>
  <x:si>
    <x:t xml:space="preserve">3. Usa la hoja Escenarios para probar un caso conservador, base y agresivo.</x:t>
  </x:si>
  <x:si>
    <x:t xml:space="preserve">4. Adapta los supuestos a tu operación: vendedores, visitas, ticket promedio, errores, cobranza y costos.</x:t>
  </x:si>
  <x:si>
    <x:t xml:space="preserve">5. El modelo estima impacto económico, no sustituye un análisis financiero formal.</x:t>
  </x:si>
  <x:si>
    <x:t xml:space="preserve">Supuestos considerados</x:t>
  </x:si>
  <x:si>
    <x:t xml:space="preserve">Incremento de ventas por mejora en conversión y cobertura.</x:t>
  </x:si>
  <x:si>
    <x:t xml:space="preserve">Recuperación por reducción de errores o pedidos perdidos.</x:t>
  </x:si>
  <x:si>
    <x:t xml:space="preserve">Ahorro por menor cartera vencida.</x:t>
  </x:si>
  <x:si>
    <x:t xml:space="preserve">Ahorro administrativo por menos captura manual y conciliación.</x:t>
  </x:si>
  <x:si>
    <x:t xml:space="preserve">Ahorro por reducción de mermas o diferencias de inventario.</x:t>
  </x:si>
  <x:si>
    <x:t xml:space="preserve">Calculadora ROI de venta en ruta - Inputs</x:t>
  </x:si>
  <x:si>
    <x:t xml:space="preserve">Variable</x:t>
  </x:si>
  <x:si>
    <x:t xml:space="preserve">Valor</x:t>
  </x:si>
  <x:si>
    <x:t xml:space="preserve">Unidad</x:t>
  </x:si>
  <x:si>
    <x:t xml:space="preserve">Notas</x:t>
  </x:si>
  <x:si>
    <x:t xml:space="preserve">Vendedores en campo</x:t>
  </x:si>
  <x:si>
    <x:t xml:space="preserve">usuarios</x:t>
  </x:si>
  <x:si>
    <x:t xml:space="preserve">Equipo que saldrá a ruta</x:t>
  </x:si>
  <x:si>
    <x:t xml:space="preserve">Días laborables por mes</x:t>
  </x:si>
  <x:si>
    <x:t xml:space="preserve">días</x:t>
  </x:si>
  <x:si>
    <x:t xml:space="preserve">Promedio de días efectivos</x:t>
  </x:si>
  <x:si>
    <x:t xml:space="preserve">Visitas por vendedor por día</x:t>
  </x:si>
  <x:si>
    <x:t xml:space="preserve">visitas</x:t>
  </x:si>
  <x:si>
    <x:t xml:space="preserve">Promedio real actual</x:t>
  </x:si>
  <x:si>
    <x:t xml:space="preserve">Tasa de conversión actual</x:t>
  </x:si>
  <x:si>
    <x:t xml:space="preserve">%</x:t>
  </x:si>
  <x:si>
    <x:t xml:space="preserve">Clientes visitados que sí compran</x:t>
  </x:si>
  <x:si>
    <x:t xml:space="preserve">Tasa de conversión esperada</x:t>
  </x:si>
  <x:si>
    <x:t xml:space="preserve">Después de digitalizar y ordenar la operación</x:t>
  </x:si>
  <x:si>
    <x:t xml:space="preserve">Ticket promedio por pedido</x:t>
  </x:si>
  <x:si>
    <x:t xml:space="preserve">MXN</x:t>
  </x:si>
  <x:si>
    <x:t xml:space="preserve">Importe promedio por pedido</x:t>
  </x:si>
  <x:si>
    <x:t xml:space="preserve">Margen bruto</x:t>
  </x:si>
  <x:si>
    <x:t xml:space="preserve">Margen sobre venta incremental</x:t>
  </x:si>
  <x:si>
    <x:t xml:space="preserve">Pedidos perdidos por errores al mes</x:t>
  </x:si>
  <x:si>
    <x:t xml:space="preserve">pedidos</x:t>
  </x:si>
  <x:si>
    <x:t xml:space="preserve">Captura mal, inventario o seguimiento</x:t>
  </x:si>
  <x:si>
    <x:t xml:space="preserve">Valor promedio por pedido perdido</x:t>
  </x:si>
  <x:si>
    <x:t xml:space="preserve">Valor estimado</x:t>
  </x:si>
  <x:si>
    <x:t xml:space="preserve">Ventas mensuales a crédito</x:t>
  </x:si>
  <x:si>
    <x:t xml:space="preserve">Solo la parte con crédito/cobranza</x:t>
  </x:si>
  <x:si>
    <x:t xml:space="preserve">% cartera vencida actual</x:t>
  </x:si>
  <x:si>
    <x:t xml:space="preserve">Sobre ventas a crédito</x:t>
  </x:si>
  <x:si>
    <x:t xml:space="preserve">% reducción estimada de cartera vencida</x:t>
  </x:si>
  <x:si>
    <x:t xml:space="preserve">Ej. 25% menos sobre el vencido actual</x:t>
  </x:si>
  <x:si>
    <x:t xml:space="preserve">Horas administrativas ahorradas al mes</x:t>
  </x:si>
  <x:si>
    <x:t xml:space="preserve">horas</x:t>
  </x:si>
  <x:si>
    <x:t xml:space="preserve">Captura, conciliación y seguimiento</x:t>
  </x:si>
  <x:si>
    <x:t xml:space="preserve">Costo por hora administrativa</x:t>
  </x:si>
  <x:si>
    <x:t xml:space="preserve">Costo total estimado por hora</x:t>
  </x:si>
  <x:si>
    <x:t xml:space="preserve">Merma / diferencias mensuales actuales</x:t>
  </x:si>
  <x:si>
    <x:t xml:space="preserve">Pérdidas por faltantes, ajustes o devoluciones mal controladas</x:t>
  </x:si>
  <x:si>
    <x:t xml:space="preserve">% reducción estimada de merma</x:t>
  </x:si>
  <x:si>
    <x:t xml:space="preserve">Ahorro esperado</x:t>
  </x:si>
  <x:si>
    <x:t xml:space="preserve">Inversión inicial</x:t>
  </x:si>
  <x:si>
    <x:t xml:space="preserve">Implementación, capacitación, parametrización</x:t>
  </x:si>
  <x:si>
    <x:t xml:space="preserve">Costo mensual del software</x:t>
  </x:si>
  <x:si>
    <x:t xml:space="preserve">Licencias, soporte u operación mensual</x:t>
  </x:si>
  <x:si>
    <x:t xml:space="preserve">Horizonte de análisis</x:t>
  </x:si>
  <x:si>
    <x:t xml:space="preserve">meses</x:t>
  </x:si>
  <x:si>
    <x:t xml:space="preserve">Periodo para el ROI</x:t>
  </x:si>
  <x:si>
    <x:t xml:space="preserve">Resumen ROI</x:t>
  </x:si>
  <x:si>
    <x:t xml:space="preserve">Indicador</x:t>
  </x:si>
  <x:si>
    <x:t xml:space="preserve">Fórmula / resultado</x:t>
  </x:si>
  <x:si>
    <x:t xml:space="preserve">Visitas mensuales</x:t>
  </x:si>
  <x:si>
    <x:t xml:space="preserve">Pedidos actuales al mes</x:t>
  </x:si>
  <x:si>
    <x:t xml:space="preserve">Pedidos esperados al mes</x:t>
  </x:si>
  <x:si>
    <x:t xml:space="preserve">Pedidos incrementales al mes</x:t>
  </x:si>
  <x:si>
    <x:t xml:space="preserve">Venta incremental mensual</x:t>
  </x:si>
  <x:si>
    <x:t xml:space="preserve">Utilidad bruta incremental</x:t>
  </x:si>
  <x:si>
    <x:t xml:space="preserve">Recuperación por errores evitados</x:t>
  </x:si>
  <x:si>
    <x:t xml:space="preserve">Ahorro por cartera vencida</x:t>
  </x:si>
  <x:si>
    <x:t xml:space="preserve">Ahorro administrativo</x:t>
  </x:si>
  <x:si>
    <x:t xml:space="preserve">Ahorro por reducción de merma</x:t>
  </x:si>
  <x:si>
    <x:t xml:space="preserve">Beneficio mensual total</x:t>
  </x:si>
  <x:si>
    <x:t xml:space="preserve">Beneficio neto mensual</x:t>
  </x:si>
  <x:si>
    <x:t xml:space="preserve">Inversión total horizonte</x:t>
  </x:si>
  <x:si>
    <x:t xml:space="preserve">Beneficio total horizonte</x:t>
  </x:si>
  <x:si>
    <x:t xml:space="preserve">ROI</x:t>
  </x:si>
  <x:si>
    <x:t xml:space="preserve">Payback estimado</x:t>
  </x:si>
  <x:si>
    <x:t xml:space="preserve">Interpretación</x:t>
  </x:si>
  <x:si>
    <x:t xml:space="preserve">Si el beneficio neto mensual es positivo y el payback es corto, la herramienta no solo mejora el control operativo: también puede justificar su inversión con impacto económico medible.</x:t>
  </x:si>
  <x:si>
    <x:t xml:space="preserve">Escenarios rápidos</x:t>
  </x:si>
  <x:si>
    <x:t xml:space="preserve">Conservador</x:t>
  </x:si>
  <x:si>
    <x:t xml:space="preserve">Base</x:t>
  </x:si>
  <x:si>
    <x:t xml:space="preserve">Agresivo</x:t>
  </x:si>
  <x:si>
    <x:t xml:space="preserve">% reducción cartera vencida</x:t>
  </x:si>
  <x:si>
    <x:t xml:space="preserve">% reducción merma</x:t>
  </x:si>
  <x:si>
    <x:t xml:space="preserve">Horas administrativas ahorradas</x:t>
  </x:si>
  <x:si>
    <x:t xml:space="preserve">Tip</x:t>
  </x:si>
  <x:si>
    <x:t xml:space="preserve">Duplica la hoja Inputs si quieres modelar el escenario conservador y agresivo con supuestos distintos.</x:t>
  </x:si>
</x:sst>
</file>

<file path=xl/styles.xml><?xml version="1.0" encoding="utf-8"?>
<x:styleSheet xmlns:x="http://schemas.openxmlformats.org/spreadsheetml/2006/main">
  <x:numFmts count="5">
    <x:numFmt numFmtId="164" formatCode="\$#,##0.00"/>
    <x:numFmt numFmtId="165" formatCode="0.0"/>
    <x:numFmt numFmtId="200" formatCode="$#,##0.00"/>
    <x:numFmt numFmtId="201" formatCode="0.00%"/>
    <x:numFmt numFmtId="202" formatCode="0.00"/>
  </x:numFmts>
  <x:fonts count="6">
    <x:font>
      <x:sz val="11"/>
      <x:color theme="1"/>
      <x:name val="Calibri"/>
    </x:font>
    <x:font>
      <x:b/>
      <x:sz val="16"/>
      <x:color rgb="FF182667"/>
      <x:name val="Calibri"/>
    </x:font>
    <x:font>
      <x:b/>
      <x:sz val="12"/>
      <x:color rgb="FF182667"/>
      <x:name val="Calibri"/>
    </x:font>
    <x:font>
      <x:sz val="11"/>
      <x:color rgb="FF22324A"/>
      <x:name val="Calibri"/>
    </x:font>
    <x:font>
      <x:b/>
      <x:sz val="11"/>
      <x:color rgb="FFFFFFFF"/>
      <x:name val="Calibri"/>
    </x:font>
    <x:font>
      <x:b/>
      <x:sz val="16"/>
      <x:color rgb="FFFFFFFF"/>
      <x:name val="Calibri"/>
    </x:font>
  </x:fonts>
  <x:fills count="6">
    <x:fill>
      <x:patternFill patternType="none"/>
    </x:fill>
    <x:fill>
      <x:patternFill patternType="gray125"/>
    </x:fill>
    <x:fill>
      <x:patternFill patternType="solid">
        <x:fgColor rgb="FF182667"/>
      </x:patternFill>
    </x:fill>
    <x:fill>
      <x:patternFill patternType="solid">
        <x:fgColor rgb="FFFFF3CD"/>
      </x:patternFill>
    </x:fill>
    <x:fill>
      <x:patternFill patternType="solid">
        <x:fgColor rgb="FF16236F"/>
      </x:patternFill>
    </x:fill>
    <x:fill>
      <x:patternFill patternType="solid">
        <x:fgColor rgb="FF5FBB26"/>
      </x:patternFill>
    </x:fill>
  </x:fills>
  <x:borders count="2">
    <x:border/>
    <x:border>
      <x:left style="thin">
        <x:color rgb="FFD9E2F2"/>
      </x:left>
      <x:right style="thin">
        <x:color rgb="FFD9E2F2"/>
      </x:right>
      <x:top style="thin">
        <x:color rgb="FFD9E2F2"/>
      </x:top>
      <x:bottom style="thin">
        <x:color rgb="FFD9E2F2"/>
      </x:bottom>
    </x:border>
  </x:borders>
  <x:cellStyleXfs count="1">
    <x:xf numFmtId="0" fontId="0" fillId="0" borderId="0"/>
  </x:cellStyleXfs>
  <x:cellXfs count="32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4" fillId="2" borderId="1" xfId="0" applyFont="1" applyFill="1" applyBorder="1"/>
    <x:xf numFmtId="0" fontId="3" fillId="0" borderId="1" xfId="0" applyFont="1" applyBorder="1"/>
    <x:xf numFmtId="0" fontId="3" fillId="3" borderId="1" xfId="0" applyFont="1" applyFill="1" applyBorder="1"/>
    <x:xf numFmtId="1" fontId="3" fillId="0" borderId="1" xfId="0" applyNumberFormat="1" applyFont="1" applyBorder="1"/>
    <x:xf numFmtId="165" fontId="3" fillId="0" borderId="1" xfId="0" applyNumberFormat="1" applyFont="1" applyBorder="1"/>
    <x:xf numFmtId="164" fontId="3" fillId="0" borderId="1" xfId="0" applyNumberFormat="1" applyFont="1" applyBorder="1"/>
    <x:xf numFmtId="10" fontId="3" fillId="0" borderId="1" xfId="0" applyNumberFormat="1" applyFont="1" applyBorder="1"/>
    <x:xf numFmtId="9" fontId="3" fillId="0" borderId="1" xfId="0" applyNumberFormat="1" applyFont="1" applyBorder="1"/>
    <x:xf numFmtId="0" fontId="0" fillId="0" borderId="0" xfId="0" applyNumberFormat="1" applyFont="1" applyFill="1" applyBorder="1"/>
    <x:xf numFmtId="0" fontId="1" fillId="0" borderId="0" xfId="0" applyNumberFormat="1" applyFont="1" applyFill="1" applyBorder="1"/>
    <x:xf numFmtId="0" fontId="2" fillId="0" borderId="0" xfId="0" applyNumberFormat="1" applyFont="1" applyFill="1" applyBorder="1"/>
    <x:xf numFmtId="0" fontId="3" fillId="0" borderId="0" xfId="0" applyNumberFormat="1" applyFont="1" applyFill="1" applyBorder="1"/>
    <x:xf numFmtId="0" fontId="4" fillId="2" borderId="1" xfId="0" applyNumberFormat="1" applyFont="1" applyFill="1" applyBorder="1"/>
    <x:xf numFmtId="0" fontId="3" fillId="0" borderId="1" xfId="0" applyNumberFormat="1" applyFont="1" applyFill="1" applyBorder="1"/>
    <x:xf numFmtId="0" fontId="3" fillId="3" borderId="1" xfId="0" applyNumberFormat="1" applyFont="1" applyFill="1" applyBorder="1"/>
    <x:xf numFmtId="1" fontId="3" fillId="0" borderId="1" xfId="0" applyNumberFormat="1" applyFont="1" applyFill="1" applyBorder="1"/>
    <x:xf numFmtId="165" fontId="3" fillId="0" borderId="1" xfId="0" applyNumberFormat="1" applyFont="1" applyFill="1" applyBorder="1"/>
    <x:xf numFmtId="164" fontId="3" fillId="0" borderId="1" xfId="0" applyNumberFormat="1" applyFont="1" applyFill="1" applyBorder="1"/>
    <x:xf numFmtId="10" fontId="3" fillId="0" borderId="1" xfId="0" applyNumberFormat="1" applyFont="1" applyFill="1" applyBorder="1"/>
    <x:xf numFmtId="9" fontId="3" fillId="0" borderId="1" xfId="0" applyNumberFormat="1" applyFont="1" applyFill="1" applyBorder="1"/>
    <x:xf numFmtId="0" fontId="0" fillId="4" borderId="0" xfId="0" applyNumberFormat="1" applyFont="1" applyFill="1" applyBorder="1"/>
    <x:xf numFmtId="0" fontId="5" fillId="4" borderId="0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3c41ffdee3a4bac" /><Relationship Type="http://schemas.openxmlformats.org/officeDocument/2006/relationships/theme" Target="/xl/theme/theme1.xml" Id="R1f954a1fcba445bb" /><Relationship Type="http://schemas.openxmlformats.org/officeDocument/2006/relationships/sharedStrings" Target="/xl/sharedStrings.xml" Id="R83fbbb7ae4f541b0" /><Relationship Type="http://schemas.openxmlformats.org/officeDocument/2006/relationships/worksheet" Target="/xl/worksheets/sheet1.xml" Id="R19dad6cfcb4046c7" /><Relationship Type="http://schemas.openxmlformats.org/officeDocument/2006/relationships/worksheet" Target="/xl/worksheets/sheet2.xml" Id="Rb84a3e09732b4f2f" /><Relationship Type="http://schemas.openxmlformats.org/officeDocument/2006/relationships/worksheet" Target="/xl/worksheets/sheet3.xml" Id="R23d7e6addd9e400d" /><Relationship Type="http://schemas.openxmlformats.org/officeDocument/2006/relationships/worksheet" Target="/xl/worksheets/sheet4.xml" Id="R8590d850ee644c12" /><Relationship Type="http://schemas.openxmlformats.org/officeDocument/2006/relationships/worksheet" Target="/xl/worksheets/sheet5.xml" Id="R7833dca47e784059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baseColWidth="10" defaultColWidth="8.88671875" defaultRowHeight="14.399999618530273"/>
  <x:cols>
    <x:col min="1" max="1" width="32" customWidth="1"/>
    <x:col min="2" max="2" width="16" customWidth="1"/>
    <x:col min="3" max="3" width="18" customWidth="1"/>
    <x:col min="4" max="5" width="20" customWidth="1"/>
  </x:cols>
  <x:sheetData>
    <x:row r="1" ht="21">
      <x:c r="A1" s="1" t="s">
        <x:v>0</x:v>
      </x:c>
    </x:row>
    <x:row r="3" ht="15.600000381469727">
      <x:c r="A3" s="2" t="s">
        <x:v>1</x:v>
      </x:c>
    </x:row>
    <x:row r="4">
      <x:c r="A4" s="3" t="s">
        <x:v>2</x:v>
      </x:c>
    </x:row>
    <x:row r="5">
      <x:c r="A5" s="3" t="s">
        <x:v>3</x:v>
      </x:c>
    </x:row>
    <x:row r="6">
      <x:c r="A6" s="3" t="s">
        <x:v>4</x:v>
      </x:c>
    </x:row>
    <x:row r="7">
      <x:c r="A7" s="3" t="s">
        <x:v>5</x:v>
      </x:c>
    </x:row>
    <x:row r="8">
      <x:c r="A8" s="3" t="s">
        <x:v>6</x:v>
      </x:c>
    </x:row>
    <x:row r="11" ht="15.600000381469727">
      <x:c r="A11" s="2" t="s">
        <x:v>7</x:v>
      </x:c>
    </x:row>
    <x:row r="12">
      <x:c r="A12" s="3" t="s">
        <x:v>8</x:v>
      </x:c>
    </x:row>
    <x:row r="13">
      <x:c r="A13" s="3" t="s">
        <x:v>9</x:v>
      </x:c>
    </x:row>
    <x:row r="14">
      <x:c r="A14" s="3" t="s">
        <x:v>10</x:v>
      </x:c>
    </x:row>
    <x:row r="15">
      <x:c r="A15" s="3" t="s">
        <x:v>11</x:v>
      </x:c>
    </x:row>
    <x:row r="16">
      <x:c r="A16" s="3" t="s">
        <x:v>12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baseColWidth="10" defaultColWidth="8.88671875" defaultRowHeight="14.399999618530273"/>
  <x:cols>
    <x:col min="1" max="1" width="32" customWidth="1"/>
    <x:col min="2" max="2" width="16" customWidth="1"/>
    <x:col min="3" max="3" width="18" customWidth="1"/>
    <x:col min="4" max="5" width="20" customWidth="1"/>
  </x:cols>
  <x:sheetData>
    <x:row r="1" ht="21">
      <x:c r="A1" s="1" t="s">
        <x:v>13</x:v>
      </x:c>
    </x:row>
    <x:row r="3">
      <x:c r="A3" s="4" t="s">
        <x:v>14</x:v>
      </x:c>
      <x:c r="B3" s="4" t="s">
        <x:v>15</x:v>
      </x:c>
      <x:c r="C3" s="4" t="s">
        <x:v>16</x:v>
      </x:c>
      <x:c r="D3" s="4" t="s">
        <x:v>17</x:v>
      </x:c>
    </x:row>
    <x:row r="4">
      <x:c r="A4" s="5" t="s">
        <x:v>18</x:v>
      </x:c>
      <x:c r="B4" s="6">
        <x:v>10</x:v>
      </x:c>
      <x:c r="C4" s="5" t="s">
        <x:v>19</x:v>
      </x:c>
      <x:c r="D4" s="5" t="s">
        <x:v>20</x:v>
      </x:c>
    </x:row>
    <x:row r="5">
      <x:c r="A5" s="5" t="s">
        <x:v>21</x:v>
      </x:c>
      <x:c r="B5" s="6">
        <x:v>24</x:v>
      </x:c>
      <x:c r="C5" s="5" t="s">
        <x:v>22</x:v>
      </x:c>
      <x:c r="D5" s="5" t="s">
        <x:v>23</x:v>
      </x:c>
    </x:row>
    <x:row r="6">
      <x:c r="A6" s="5" t="s">
        <x:v>24</x:v>
      </x:c>
      <x:c r="B6" s="6">
        <x:v>18</x:v>
      </x:c>
      <x:c r="C6" s="5" t="s">
        <x:v>25</x:v>
      </x:c>
      <x:c r="D6" s="5" t="s">
        <x:v>26</x:v>
      </x:c>
    </x:row>
    <x:row r="7">
      <x:c r="A7" s="5" t="s">
        <x:v>27</x:v>
      </x:c>
      <x:c r="B7" s="6">
        <x:v>0.55000000000000004</x:v>
      </x:c>
      <x:c r="C7" s="5" t="s">
        <x:v>28</x:v>
      </x:c>
      <x:c r="D7" s="5" t="s">
        <x:v>29</x:v>
      </x:c>
    </x:row>
    <x:row r="8">
      <x:c r="A8" s="5" t="s">
        <x:v>30</x:v>
      </x:c>
      <x:c r="B8" s="6">
        <x:v>0.62</x:v>
      </x:c>
      <x:c r="C8" s="5" t="s">
        <x:v>28</x:v>
      </x:c>
      <x:c r="D8" s="5" t="s">
        <x:v>31</x:v>
      </x:c>
    </x:row>
    <x:row r="9">
      <x:c r="A9" s="5" t="s">
        <x:v>32</x:v>
      </x:c>
      <x:c r="B9" s="6">
        <x:v>1450</x:v>
      </x:c>
      <x:c r="C9" s="5" t="s">
        <x:v>33</x:v>
      </x:c>
      <x:c r="D9" s="5" t="s">
        <x:v>34</x:v>
      </x:c>
    </x:row>
    <x:row r="10">
      <x:c r="A10" s="5" t="s">
        <x:v>35</x:v>
      </x:c>
      <x:c r="B10" s="6">
        <x:v>0.28000000000000003</x:v>
      </x:c>
      <x:c r="C10" s="5" t="s">
        <x:v>28</x:v>
      </x:c>
      <x:c r="D10" s="5" t="s">
        <x:v>36</x:v>
      </x:c>
    </x:row>
    <x:row r="11">
      <x:c r="A11" s="5" t="s">
        <x:v>37</x:v>
      </x:c>
      <x:c r="B11" s="6">
        <x:v>18</x:v>
      </x:c>
      <x:c r="C11" s="5" t="s">
        <x:v>38</x:v>
      </x:c>
      <x:c r="D11" s="5" t="s">
        <x:v>39</x:v>
      </x:c>
    </x:row>
    <x:row r="12">
      <x:c r="A12" s="5" t="s">
        <x:v>40</x:v>
      </x:c>
      <x:c r="B12" s="6">
        <x:v>1200</x:v>
      </x:c>
      <x:c r="C12" s="5" t="s">
        <x:v>33</x:v>
      </x:c>
      <x:c r="D12" s="5" t="s">
        <x:v>41</x:v>
      </x:c>
    </x:row>
    <x:row r="13">
      <x:c r="A13" s="5" t="s">
        <x:v>42</x:v>
      </x:c>
      <x:c r="B13" s="6">
        <x:v>450000</x:v>
      </x:c>
      <x:c r="C13" s="5" t="s">
        <x:v>33</x:v>
      </x:c>
      <x:c r="D13" s="5" t="s">
        <x:v>43</x:v>
      </x:c>
    </x:row>
    <x:row r="14">
      <x:c r="A14" s="5" t="s">
        <x:v>44</x:v>
      </x:c>
      <x:c r="B14" s="6">
        <x:v>0.09</x:v>
      </x:c>
      <x:c r="C14" s="5" t="s">
        <x:v>28</x:v>
      </x:c>
      <x:c r="D14" s="5" t="s">
        <x:v>45</x:v>
      </x:c>
    </x:row>
    <x:row r="15">
      <x:c r="A15" s="5" t="s">
        <x:v>46</x:v>
      </x:c>
      <x:c r="B15" s="6">
        <x:v>0.25</x:v>
      </x:c>
      <x:c r="C15" s="5" t="s">
        <x:v>28</x:v>
      </x:c>
      <x:c r="D15" s="5" t="s">
        <x:v>47</x:v>
      </x:c>
    </x:row>
    <x:row r="16">
      <x:c r="A16" s="5" t="s">
        <x:v>48</x:v>
      </x:c>
      <x:c r="B16" s="6">
        <x:v>70</x:v>
      </x:c>
      <x:c r="C16" s="5" t="s">
        <x:v>49</x:v>
      </x:c>
      <x:c r="D16" s="5" t="s">
        <x:v>50</x:v>
      </x:c>
    </x:row>
    <x:row r="17">
      <x:c r="A17" s="5" t="s">
        <x:v>51</x:v>
      </x:c>
      <x:c r="B17" s="6">
        <x:v>120</x:v>
      </x:c>
      <x:c r="C17" s="5" t="s">
        <x:v>33</x:v>
      </x:c>
      <x:c r="D17" s="5" t="s">
        <x:v>52</x:v>
      </x:c>
    </x:row>
    <x:row r="18">
      <x:c r="A18" s="5" t="s">
        <x:v>53</x:v>
      </x:c>
      <x:c r="B18" s="6">
        <x:v>18000</x:v>
      </x:c>
      <x:c r="C18" s="5" t="s">
        <x:v>33</x:v>
      </x:c>
      <x:c r="D18" s="5" t="s">
        <x:v>54</x:v>
      </x:c>
    </x:row>
    <x:row r="19">
      <x:c r="A19" s="5" t="s">
        <x:v>55</x:v>
      </x:c>
      <x:c r="B19" s="6">
        <x:v>0.2</x:v>
      </x:c>
      <x:c r="C19" s="5" t="s">
        <x:v>28</x:v>
      </x:c>
      <x:c r="D19" s="5" t="s">
        <x:v>56</x:v>
      </x:c>
    </x:row>
    <x:row r="20">
      <x:c r="A20" s="5" t="s">
        <x:v>57</x:v>
      </x:c>
      <x:c r="B20" s="6">
        <x:v>35000</x:v>
      </x:c>
      <x:c r="C20" s="5" t="s">
        <x:v>33</x:v>
      </x:c>
      <x:c r="D20" s="5" t="s">
        <x:v>58</x:v>
      </x:c>
    </x:row>
    <x:row r="21">
      <x:c r="A21" s="5" t="s">
        <x:v>59</x:v>
      </x:c>
      <x:c r="B21" s="6">
        <x:v>12000</x:v>
      </x:c>
      <x:c r="C21" s="5" t="s">
        <x:v>33</x:v>
      </x:c>
      <x:c r="D21" s="5" t="s">
        <x:v>60</x:v>
      </x:c>
    </x:row>
    <x:row r="22">
      <x:c r="A22" s="5" t="s">
        <x:v>61</x:v>
      </x:c>
      <x:c r="B22" s="6">
        <x:v>12</x:v>
      </x:c>
      <x:c r="C22" s="5" t="s">
        <x:v>62</x:v>
      </x:c>
      <x:c r="D22" s="5" t="s">
        <x:v>63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baseColWidth="10" defaultColWidth="8.88671875" defaultRowHeight="14.399999618530273"/>
  <x:cols>
    <x:col min="1" max="1" width="32" customWidth="1"/>
    <x:col min="2" max="2" width="16" customWidth="1"/>
    <x:col min="3" max="3" width="18" customWidth="1"/>
    <x:col min="4" max="5" width="20" customWidth="1"/>
  </x:cols>
  <x:sheetData>
    <x:row r="1" ht="21">
      <x:c r="A1" s="1" t="s">
        <x:v>64</x:v>
      </x:c>
    </x:row>
    <x:row r="3">
      <x:c r="A3" s="4" t="s">
        <x:v>65</x:v>
      </x:c>
      <x:c r="B3" s="4" t="s">
        <x:v>66</x:v>
      </x:c>
      <x:c r="C3" s="4" t="s">
        <x:v>16</x:v>
      </x:c>
    </x:row>
    <x:row r="4">
      <x:c r="A4" s="5" t="s">
        <x:v>67</x:v>
      </x:c>
      <x:c r="B4" s="7" t="n">
        <x:f>Inputs!B4*Inputs!B5*Inputs!B6</x:f>
        <x:v>4320</x:v>
      </x:c>
      <x:c r="C4" s="5" t="s">
        <x:v>25</x:v>
      </x:c>
    </x:row>
    <x:row r="5">
      <x:c r="A5" s="5" t="s">
        <x:v>68</x:v>
      </x:c>
      <x:c r="B5" s="8" t="n">
        <x:f>B4*Inputs!B7</x:f>
        <x:v>2376</x:v>
      </x:c>
      <x:c r="C5" s="5" t="s">
        <x:v>38</x:v>
      </x:c>
    </x:row>
    <x:row r="6">
      <x:c r="A6" s="5" t="s">
        <x:v>69</x:v>
      </x:c>
      <x:c r="B6" s="8" t="n">
        <x:f>B4*Inputs!B8</x:f>
        <x:v>2678.4</x:v>
      </x:c>
      <x:c r="C6" s="5" t="s">
        <x:v>38</x:v>
      </x:c>
    </x:row>
    <x:row r="7">
      <x:c r="A7" s="5" t="s">
        <x:v>70</x:v>
      </x:c>
      <x:c r="B7" s="8" t="n">
        <x:f>MAX(B6-B5,0)</x:f>
        <x:v>302.4000000000001</x:v>
      </x:c>
      <x:c r="C7" s="5" t="s">
        <x:v>38</x:v>
      </x:c>
    </x:row>
    <x:row r="8">
      <x:c r="A8" s="5" t="s">
        <x:v>71</x:v>
      </x:c>
      <x:c r="B8" s="9" t="n">
        <x:f>B7*Inputs!B9</x:f>
        <x:v>438480.0000000001</x:v>
      </x:c>
      <x:c r="C8" s="5" t="s">
        <x:v>33</x:v>
      </x:c>
    </x:row>
    <x:row r="9">
      <x:c r="A9" s="5" t="s">
        <x:v>72</x:v>
      </x:c>
      <x:c r="B9" s="9" t="n">
        <x:f>B8*Inputs!B10</x:f>
        <x:v>122774.40000000004</x:v>
      </x:c>
      <x:c r="C9" s="5" t="s">
        <x:v>33</x:v>
      </x:c>
    </x:row>
    <x:row r="10">
      <x:c r="A10" s="5" t="s">
        <x:v>73</x:v>
      </x:c>
      <x:c r="B10" s="9" t="n">
        <x:f>Inputs!B11*Inputs!B12*0.6</x:f>
        <x:v>12960</x:v>
      </x:c>
      <x:c r="C10" s="5" t="s">
        <x:v>33</x:v>
      </x:c>
    </x:row>
    <x:row r="11">
      <x:c r="A11" s="5" t="s">
        <x:v>74</x:v>
      </x:c>
      <x:c r="B11" s="9" t="n">
        <x:f>Inputs!B13*Inputs!B14*Inputs!B15</x:f>
        <x:v>10125</x:v>
      </x:c>
      <x:c r="C11" s="5" t="s">
        <x:v>33</x:v>
      </x:c>
    </x:row>
    <x:row r="12">
      <x:c r="A12" s="5" t="s">
        <x:v>75</x:v>
      </x:c>
      <x:c r="B12" s="9" t="n">
        <x:f>Inputs!B16*Inputs!B17</x:f>
        <x:v>8400</x:v>
      </x:c>
      <x:c r="C12" s="5" t="s">
        <x:v>33</x:v>
      </x:c>
    </x:row>
    <x:row r="13">
      <x:c r="A13" s="5" t="s">
        <x:v>76</x:v>
      </x:c>
      <x:c r="B13" s="9" t="n">
        <x:f>Inputs!B18*Inputs!B19</x:f>
        <x:v>3600</x:v>
      </x:c>
      <x:c r="C13" s="5" t="s">
        <x:v>33</x:v>
      </x:c>
    </x:row>
    <x:row r="14">
      <x:c r="A14" s="5" t="s">
        <x:v>77</x:v>
      </x:c>
      <x:c r="B14" s="9" t="n">
        <x:f>SUM(B9:B13)</x:f>
        <x:v>157859.40000000002</x:v>
      </x:c>
      <x:c r="C14" s="5" t="s">
        <x:v>33</x:v>
      </x:c>
    </x:row>
    <x:row r="15">
      <x:c r="A15" s="5" t="s">
        <x:v>59</x:v>
      </x:c>
      <x:c r="B15" s="9" t="n">
        <x:f>Inputs!B21</x:f>
        <x:v>12000</x:v>
      </x:c>
      <x:c r="C15" s="5" t="s">
        <x:v>33</x:v>
      </x:c>
    </x:row>
    <x:row r="16">
      <x:c r="A16" s="5" t="s">
        <x:v>78</x:v>
      </x:c>
      <x:c r="B16" s="9" t="n">
        <x:f>B14-B15</x:f>
        <x:v>145859.40000000002</x:v>
      </x:c>
      <x:c r="C16" s="5" t="s">
        <x:v>33</x:v>
      </x:c>
    </x:row>
    <x:row r="17">
      <x:c r="A17" s="5" t="s">
        <x:v>79</x:v>
      </x:c>
      <x:c r="B17" s="9" t="n">
        <x:f>Inputs!B20+(Inputs!B21*Inputs!B22)</x:f>
        <x:v>179000</x:v>
      </x:c>
      <x:c r="C17" s="5" t="s">
        <x:v>33</x:v>
      </x:c>
    </x:row>
    <x:row r="18">
      <x:c r="A18" s="5" t="s">
        <x:v>80</x:v>
      </x:c>
      <x:c r="B18" s="9" t="n">
        <x:f>B14*Inputs!B22</x:f>
        <x:v>1894312.8000000003</x:v>
      </x:c>
      <x:c r="C18" s="5" t="s">
        <x:v>33</x:v>
      </x:c>
    </x:row>
    <x:row r="19">
      <x:c r="A19" s="5" t="s">
        <x:v>81</x:v>
      </x:c>
      <x:c r="B19" s="10" t="n">
        <x:f>(B18-B17)/B17</x:f>
        <x:v>9.5827530726257</x:v>
      </x:c>
      <x:c r="C19" s="5" t="s">
        <x:v>28</x:v>
      </x:c>
    </x:row>
    <x:row r="20">
      <x:c r="A20" s="5" t="s">
        <x:v>82</x:v>
      </x:c>
      <x:c r="B20" s="8" t="n">
        <x:f>IF(B16&gt;0,Inputs!B20/B16,0)</x:f>
        <x:v>0.23995710938067752</x:v>
      </x:c>
      <x:c r="C20" s="5" t="s">
        <x:v>62</x:v>
      </x:c>
    </x:row>
    <x:row r="22" ht="15.600000381469727">
      <x:c r="A22" s="2" t="s">
        <x:v>83</x:v>
      </x:c>
    </x:row>
    <x:row r="23">
      <x:c r="A23" s="3" t="s">
        <x:v>84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baseColWidth="10" defaultColWidth="8.88671875" defaultRowHeight="14.399999618530273"/>
  <x:cols>
    <x:col min="1" max="1" width="32" customWidth="1"/>
    <x:col min="2" max="2" width="16" customWidth="1"/>
    <x:col min="3" max="3" width="18" customWidth="1"/>
    <x:col min="4" max="5" width="20" customWidth="1"/>
  </x:cols>
  <x:sheetData>
    <x:row r="1" ht="21">
      <x:c r="A1" s="1" t="s">
        <x:v>85</x:v>
      </x:c>
    </x:row>
    <x:row r="3">
      <x:c r="A3" s="4" t="s">
        <x:v>14</x:v>
      </x:c>
      <x:c r="B3" s="4" t="s">
        <x:v>86</x:v>
      </x:c>
      <x:c r="C3" s="4" t="s">
        <x:v>87</x:v>
      </x:c>
      <x:c r="D3" s="4" t="s">
        <x:v>88</x:v>
      </x:c>
    </x:row>
    <x:row r="4">
      <x:c r="A4" s="5" t="s">
        <x:v>30</x:v>
      </x:c>
      <x:c r="B4" s="11">
        <x:v>0.57999999999999996</x:v>
      </x:c>
      <x:c r="C4" s="11">
        <x:v>0.62</x:v>
      </x:c>
      <x:c r="D4" s="11">
        <x:v>0.67</x:v>
      </x:c>
    </x:row>
    <x:row r="5">
      <x:c r="A5" s="5" t="s">
        <x:v>89</x:v>
      </x:c>
      <x:c r="B5" s="11">
        <x:v>0.15</x:v>
      </x:c>
      <x:c r="C5" s="11">
        <x:v>0.25</x:v>
      </x:c>
      <x:c r="D5" s="11">
        <x:v>0.35</x:v>
      </x:c>
    </x:row>
    <x:row r="6">
      <x:c r="A6" s="5" t="s">
        <x:v>90</x:v>
      </x:c>
      <x:c r="B6" s="11">
        <x:v>0.1</x:v>
      </x:c>
      <x:c r="C6" s="11">
        <x:v>0.2</x:v>
      </x:c>
      <x:c r="D6" s="11">
        <x:v>0.3</x:v>
      </x:c>
    </x:row>
    <x:row r="7">
      <x:c r="A7" s="5" t="s">
        <x:v>91</x:v>
      </x:c>
      <x:c r="B7" s="5">
        <x:v>40</x:v>
      </x:c>
      <x:c r="C7" s="5">
        <x:v>70</x:v>
      </x:c>
      <x:c r="D7" s="5">
        <x:v>100</x:v>
      </x:c>
    </x:row>
    <x:row r="10" ht="15.600000381469727">
      <x:c r="A10" s="2" t="s">
        <x:v>92</x:v>
      </x:c>
    </x:row>
    <x:row r="11">
      <x:c r="A11" t="s">
        <x:v>93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5.880001068115234" hidden="0" customWidth="1"/>
    <x:col min="2" max="2" width="118.75" hidden="0" customWidth="1"/>
    <x:col min="3" max="3" width="35.880001068115234" hidden="0" customWidth="1"/>
    <x:col min="4" max="4" width="96" hidden="0" customWidth="1"/>
    <x:col min="5" max="5" width="35.880001068115234" hidden="0" customWidth="1"/>
    <x:col min="6" max="6" width="35.880001068115234" hidden="0" customWidth="1"/>
  </x:cols>
  <x:sheetData>
    <x:row r="1">
      <x:c r="A1" s="25" t="str">
        <x:v>Diagnóstico de fórmulas del ROI</x:v>
      </x:c>
      <x:c r="B1" s="25" t="str">
        <x:v>Diagnóstico de fórmulas del ROI</x:v>
      </x:c>
      <x:c r="C1" s="25" t="str">
        <x:v>Diagnóstico de fórmulas del ROI</x:v>
      </x:c>
      <x:c r="D1" s="25" t="str">
        <x:v>Diagnóstico de fórmulas del ROI</x:v>
      </x:c>
      <x:c r="E1" s="25" t="str">
        <x:v>Diagnóstico de fórmulas del ROI</x:v>
      </x:c>
      <x:c r="F1" s="25" t="str">
        <x:v>Diagnóstico de fórmulas del ROI</x:v>
      </x:c>
    </x:row>
    <x:row r="3">
      <x:c r="A3" s="27" t="str">
        <x:v>Celda</x:v>
      </x:c>
      <x:c r="B3" s="27" t="str">
        <x:v>Indicador</x:v>
      </x:c>
      <x:c r="C3" s="27" t="str">
        <x:v>Fórmula original</x:v>
      </x:c>
      <x:c r="D3" s="27" t="str">
        <x:v>Problema detectado</x:v>
      </x:c>
      <x:c r="E3" s="27" t="str">
        <x:v>Fórmula corregida</x:v>
      </x:c>
      <x:c r="F3" s="27" t="str">
        <x:v>Resultado corregido</x:v>
      </x:c>
    </x:row>
    <x:row r="4">
      <x:c r="A4" s="28" t="str">
        <x:v>B14</x:v>
      </x:c>
      <x:c r="B4" s="28" t="str">
        <x:v>Beneficio mensual total</x:v>
      </x:c>
      <x:c r="C4" s="28" t="n">
        <x:f>SUM(B9:B12)</x:f>
        <x:v>0</x:v>
      </x:c>
      <x:c r="D4" s="28" t="str">
        <x:v>No incluía el ahorro por reducción de merma de B13.</x:v>
      </x:c>
      <x:c r="E4" s="28" t="n">
        <x:f>SUM(B9:B13)</x:f>
        <x:v>0</x:v>
      </x:c>
      <x:c r="F4" s="29" t="n">
        <x:v>157859.4</x:v>
      </x:c>
    </x:row>
    <x:row r="5">
      <x:c r="A5" s="28" t="str">
        <x:v>B16</x:v>
      </x:c>
      <x:c r="B5" s="28" t="str">
        <x:v>Beneficio neto mensual</x:v>
      </x:c>
      <x:c r="C5" s="28" t="n">
        <x:f>B13-B14</x:f>
        <x:v>0</x:v>
      </x:c>
      <x:c r="D5" s="28" t="str">
        <x:v>Restaba el beneficio total desde la merma; por eso volvía negativo el beneficio neto.</x:v>
      </x:c>
      <x:c r="E5" s="28" t="n">
        <x:f>B14-B15</x:f>
        <x:v>0</x:v>
      </x:c>
      <x:c r="F5" s="29" t="n">
        <x:v>145859.4</x:v>
      </x:c>
    </x:row>
    <x:row r="6">
      <x:c r="A6" s="28" t="str">
        <x:v>B18</x:v>
      </x:c>
      <x:c r="B6" s="28" t="str">
        <x:v>Beneficio total horizonte</x:v>
      </x:c>
      <x:c r="C6" s="28" t="n">
        <x:f>B15*Inputs!B22</x:f>
        <x:v>0</x:v>
      </x:c>
      <x:c r="D6" s="28" t="str">
        <x:v>Calculaba solo el costo mensual del software por 12 meses, no el beneficio.</x:v>
      </x:c>
      <x:c r="E6" s="28" t="n">
        <x:f>B14*Inputs!B22</x:f>
        <x:v>0</x:v>
      </x:c>
      <x:c r="F6" s="29" t="n">
        <x:v>1894312.8</x:v>
      </x:c>
    </x:row>
    <x:row r="7">
      <x:c r="A7" s="28" t="str">
        <x:v>B19</x:v>
      </x:c>
      <x:c r="B7" s="28" t="str">
        <x:v>ROI</x:v>
      </x:c>
      <x:c r="C7" s="28" t="e">
        <x:f>(B17-B16)/B16</x:f>
      </x:c>
      <x:c r="D7" s="28" t="str">
        <x:v>No era una fórmula de ROI; comparaba inversión total contra beneficio mensual y además usaba el beneficio neto mal calculado.</x:v>
      </x:c>
      <x:c r="E7" s="28" t="e">
        <x:f>(B18-B17)/B17</x:f>
      </x:c>
      <x:c r="F7" s="30" t="n">
        <x:v>9.5827530726257</x:v>
      </x:c>
    </x:row>
    <x:row r="8">
      <x:c r="A8" s="28" t="str">
        <x:v>B20</x:v>
      </x:c>
      <x:c r="B8" s="28" t="str">
        <x:v>Payback estimado</x:v>
      </x:c>
      <x:c r="C8" s="28" t="n">
        <x:f>IF(B15&gt;0,Inputs!B20/B15,0)</x:f>
        <x:v>0</x:v>
      </x:c>
      <x:c r="D8" s="28" t="str">
        <x:v>Usaba el costo mensual del software como si fuera el beneficio mensual.</x:v>
      </x:c>
      <x:c r="E8" s="28" t="n">
        <x:f>IF(B16&gt;0,Inputs!B20/B16,0)</x:f>
        <x:v>0</x:v>
      </x:c>
      <x:c r="F8" s="31" t="n">
        <x:v>0.23995710938067752</x:v>
      </x:c>
    </x:row>
    <x:row r="10">
      <x:c r="A10" s="28" t="str">
        <x:v>Conclusión</x:v>
      </x:c>
      <x:c r="B10" s="28" t="str">
        <x:v>El ROI salía negativo por errores de referencia entre celdas. El principal error estaba en B16: calculaba B13-B14, generando un beneficio neto mensual negativo.</x:v>
      </x:c>
    </x:row>
    <x:row r="11">
      <x:c r="A11" s="28" t="str">
        <x:v>ROI corregido</x:v>
      </x:c>
      <x:c r="B11" s="28" t="str">
        <x:v>958.28%</x:v>
      </x:c>
    </x:row>
    <x:row r="12">
      <x:c r="A12" s="28" t="str">
        <x:v>Payback corregido</x:v>
      </x:c>
      <x:c r="B12" s="28" t="str">
        <x:v>0.24 meses</x:v>
      </x:c>
    </x:row>
  </x:sheetData>
  <x:pageMargins left="0.7" right="0.7" top="0.75" bottom="0.75" header="0.3" footer="0.3"/>
</x:worksheet>
</file>